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35" yWindow="345" windowWidth="20010" windowHeight="11940" activeTab="0"/>
  </bookViews>
  <sheets>
    <sheet name="Analysis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<sst xmlns="http://schemas.openxmlformats.org/spreadsheetml/2006/main" count="24" uniqueCount="23">
  <si>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Radio Field level in dBm</t>
  </si>
  <si>
    <t>Operating frequency in Ghz ( from 0,001 up to 999 Ghz)</t>
  </si>
  <si>
    <t>Saturated</t>
  </si>
  <si>
    <t>No Signal</t>
  </si>
  <si>
    <t>Signal low</t>
  </si>
  <si>
    <t>OK</t>
  </si>
  <si>
    <t>Antenna output level by Clear Sky ideal conditions OK?</t>
  </si>
  <si>
    <t>Total Noise Attenuation</t>
  </si>
  <si>
    <t>Add Gas+rain NOISE Attenuation per km (dB)</t>
  </si>
  <si>
    <t>Distance  A to B  in km</t>
  </si>
  <si>
    <t>Free space losses from side A to side B</t>
  </si>
  <si>
    <t xml:space="preserve"> TX Power + Antenna Gain=EIRP from Wi300 in  dBW  ( Remove 30 dB on dBm value )</t>
  </si>
  <si>
    <r>
      <t xml:space="preserve">Antenna gain </t>
    </r>
    <r>
      <rPr>
        <b/>
        <sz val="9"/>
        <color indexed="17"/>
        <rFont val="Arial"/>
        <family val="2"/>
      </rPr>
      <t xml:space="preserve"> (gain is negative ex:-29 dB for 72 cm antenna less 3 dB cables=-26dB)</t>
    </r>
  </si>
  <si>
    <t>Extra Cable + Connectors Attenuation (if modem not closed the antenna)</t>
  </si>
  <si>
    <t>Modem OK with noise and Extra cable attenuation?</t>
  </si>
  <si>
    <t xml:space="preserve">Antenna Modem OK with noise attenuation ? </t>
  </si>
  <si>
    <t xml:space="preserve">Antenna output RF field level </t>
  </si>
  <si>
    <t>ATPC control for RF  modems (15 to 30 dB usual)</t>
  </si>
  <si>
    <t xml:space="preserve">Antenna output  level from Stealth MIMO in Dbµv/m </t>
  </si>
  <si>
    <t xml:space="preserve">Antenna output  level from Stealth MIMO in dBm </t>
  </si>
  <si>
    <t>RSSI Antenna output theorical level  with no extra cable losses</t>
  </si>
  <si>
    <r>
      <t>Total Fade Margin in dB with</t>
    </r>
    <r>
      <rPr>
        <sz val="11"/>
        <color indexed="17"/>
        <rFont val="Arial"/>
        <family val="2"/>
      </rPr>
      <t xml:space="preserve"> gas Rain </t>
    </r>
    <r>
      <rPr>
        <b/>
        <sz val="11"/>
        <color indexed="12"/>
        <rFont val="Arial"/>
        <family val="2"/>
      </rPr>
      <t xml:space="preserve">Noise </t>
    </r>
    <r>
      <rPr>
        <b/>
        <sz val="11"/>
        <color indexed="16"/>
        <rFont val="Arial"/>
        <family val="2"/>
      </rPr>
      <t xml:space="preserve"> </t>
    </r>
    <r>
      <rPr>
        <sz val="11"/>
        <color indexed="16"/>
        <rFont val="Arial"/>
        <family val="2"/>
      </rPr>
      <t>(equiv to C/N )</t>
    </r>
  </si>
  <si>
    <t>MIMO RHCP-LHCP encrease RSSI level(min 3 dB max 8 dB)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</si>
</sst>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0"/>
      <name val="Helv"/>
      <family val="0"/>
    </font>
    <font>
      <sz val="9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2"/>
      <color indexed="57"/>
      <name val="Arial"/>
      <family val="2"/>
    </font>
    <font>
      <b/>
      <sz val="10"/>
      <name val="Arial"/>
      <family val="2"/>
    </font>
    <font>
      <sz val="10"/>
      <color indexed="16"/>
      <name val="Arial"/>
      <family val="0"/>
    </font>
    <font>
      <b/>
      <i/>
      <sz val="12"/>
      <color indexed="16"/>
      <name val="Arial"/>
      <family val="2"/>
    </font>
    <font>
      <b/>
      <sz val="10"/>
      <color indexed="57"/>
      <name val="Arial"/>
      <family val="2"/>
    </font>
    <font>
      <sz val="11"/>
      <color indexed="16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11"/>
      <color indexed="12"/>
      <name val="Arial"/>
      <family val="2"/>
    </font>
    <font>
      <b/>
      <sz val="11"/>
      <color indexed="16"/>
      <name val="Arial"/>
      <family val="2"/>
    </font>
    <font>
      <b/>
      <sz val="11"/>
      <color indexed="17"/>
      <name val="Arial"/>
      <family val="2"/>
    </font>
    <font>
      <b/>
      <sz val="9"/>
      <color indexed="17"/>
      <name val="Arial"/>
      <family val="2"/>
    </font>
    <font>
      <sz val="11"/>
      <color indexed="8"/>
      <name val="Arial"/>
      <family val="0"/>
    </font>
    <font>
      <sz val="8.25"/>
      <color indexed="8"/>
      <name val="Arial"/>
      <family val="0"/>
    </font>
    <font>
      <sz val="11.25"/>
      <color indexed="8"/>
      <name val="Arial"/>
      <family val="0"/>
    </font>
    <font>
      <sz val="13.2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7" borderId="0" xfId="0" applyFont="1" applyFill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6" fillId="38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06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3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5"/>
          <c:y val="0.0915"/>
          <c:w val="0.9345"/>
          <c:h val="0.918"/>
        </c:manualLayout>
      </c:layout>
      <c:lineChart>
        <c:grouping val="standard"/>
        <c:varyColors val="0"/>
        <c:ser>
          <c:idx val="0"/>
          <c:order val="0"/>
          <c:tx>
            <c:strRef>
              <c:f>Analysis!$A$17</c:f>
              <c:strCache>
                <c:ptCount val="1"/>
                <c:pt idx="0">
                  <c:v>RSSI Antenna output theorical level  with no extra cable losses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Analysis!$B$5:$T$5</c:f>
              <c:numCache/>
            </c:numRef>
          </c:cat>
          <c:val>
            <c:numRef>
              <c:f>Analysis!$B$17:$T$17</c:f>
              <c:numCache/>
            </c:numRef>
          </c:val>
          <c:smooth val="0"/>
        </c:ser>
        <c:marker val="1"/>
        <c:axId val="24994553"/>
        <c:axId val="23624386"/>
      </c:lineChart>
      <c:catAx>
        <c:axId val="249945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24386"/>
        <c:crosses val="autoZero"/>
        <c:auto val="1"/>
        <c:lblOffset val="100"/>
        <c:tickLblSkip val="1"/>
        <c:noMultiLvlLbl val="0"/>
      </c:catAx>
      <c:valAx>
        <c:axId val="236243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9455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0.03075</cdr:x>
      <cdr:y>-0.00075</cdr:y>
    </cdr:from>
    <cdr:to>
      <cdr:x>0.9875</cdr:x>
      <cdr:y>0.18975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466725" y="0"/>
          <a:ext cx="14763750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0.296</cdr:x>
      <cdr:y>0.03275</cdr:y>
    </cdr:from>
    <cdr:to>
      <cdr:x>0.33075</cdr:x>
      <cdr:y>0.1265</cdr:y>
    </cdr:to>
    <cdr:sp>
      <cdr:nvSpPr>
        <cdr:cNvPr id="2" name="Text Box 2"/>
        <cdr:cNvSpPr txBox="1">
          <a:spLocks noChangeArrowheads="1"/>
        </cdr:cNvSpPr>
      </cdr:nvSpPr>
      <cdr:spPr>
        <a:xfrm>
          <a:off x="4562475" y="142875"/>
          <a:ext cx="5334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dBm</a:t>
          </a:r>
        </a:p>
      </cdr:txBody>
    </cdr:sp>
  </cdr:relSizeAnchor>
  <cdr:relSizeAnchor xmlns:cdr="http://schemas.openxmlformats.org/drawingml/2006/chartDrawing">
    <cdr:from>
      <cdr:x>0.976</cdr:x>
      <cdr:y>0.9035</cdr:y>
    </cdr:from>
    <cdr:to>
      <cdr:x>0.99725</cdr:x>
      <cdr:y>0.96875</cdr:y>
    </cdr:to>
    <cdr:sp>
      <cdr:nvSpPr>
        <cdr:cNvPr id="3" name="Text Box 3"/>
        <cdr:cNvSpPr txBox="1">
          <a:spLocks noChangeArrowheads="1"/>
        </cdr:cNvSpPr>
      </cdr:nvSpPr>
      <cdr:spPr>
        <a:xfrm>
          <a:off x="15059025" y="4010025"/>
          <a:ext cx="3238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km</a:t>
          </a:r>
        </a:p>
      </cdr:txBody>
    </cdr:sp>
  </cdr:relSizeAnchor>
  <cdr:relSizeAnchor xmlns:cdr="http://schemas.openxmlformats.org/drawingml/2006/chartDrawing">
    <cdr:from>
      <cdr:x>0.046</cdr:x>
      <cdr:y>0.78275</cdr:y>
    </cdr:from>
    <cdr:to>
      <cdr:x>0.92925</cdr:x>
      <cdr:y>0.9715</cdr:y>
    </cdr:to>
    <cdr:sp fLocksText="0">
      <cdr:nvSpPr>
        <cdr:cNvPr id="4" name="Text Box 5"/>
        <cdr:cNvSpPr txBox="1">
          <a:spLocks noChangeArrowheads="1"/>
        </cdr:cNvSpPr>
      </cdr:nvSpPr>
      <cdr:spPr>
        <a:xfrm>
          <a:off x="704850" y="3467100"/>
          <a:ext cx="13630275" cy="838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0.808</cdr:x>
      <cdr:y>0.157</cdr:y>
    </cdr:from>
    <cdr:to>
      <cdr:x>0.959</cdr:x>
      <cdr:y>0.525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2458700" y="695325"/>
          <a:ext cx="2333625" cy="16287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0.5055</cdr:x>
      <cdr:y>0.091</cdr:y>
    </cdr:from>
    <cdr:to>
      <cdr:x>0.56475</cdr:x>
      <cdr:y>0.297</cdr:y>
    </cdr:to>
    <cdr:sp fLocksText="0">
      <cdr:nvSpPr>
        <cdr:cNvPr id="6" name="ZoneTexte 8"/>
        <cdr:cNvSpPr txBox="1">
          <a:spLocks noChangeArrowheads="1"/>
        </cdr:cNvSpPr>
      </cdr:nvSpPr>
      <cdr:spPr>
        <a:xfrm>
          <a:off x="7791450" y="400050"/>
          <a:ext cx="91440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0.03075</cdr:x>
      <cdr:y>-0.00075</cdr:y>
    </cdr:from>
    <cdr:to>
      <cdr:x>0.9875</cdr:x>
      <cdr:y>0.18975</cdr:y>
    </cdr:to>
    <cdr:sp fLocksText="0">
      <cdr:nvSpPr>
        <cdr:cNvPr id="7" name="Text Box 1"/>
        <cdr:cNvSpPr txBox="1">
          <a:spLocks noChangeArrowheads="1"/>
        </cdr:cNvSpPr>
      </cdr:nvSpPr>
      <cdr:spPr>
        <a:xfrm>
          <a:off x="466725" y="0"/>
          <a:ext cx="14763750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0.296</cdr:x>
      <cdr:y>0.03275</cdr:y>
    </cdr:from>
    <cdr:to>
      <cdr:x>0.33075</cdr:x>
      <cdr:y>0.1265</cdr:y>
    </cdr:to>
    <cdr:sp>
      <cdr:nvSpPr>
        <cdr:cNvPr id="8" name="Text Box 2"/>
        <cdr:cNvSpPr txBox="1">
          <a:spLocks noChangeArrowheads="1"/>
        </cdr:cNvSpPr>
      </cdr:nvSpPr>
      <cdr:spPr>
        <a:xfrm>
          <a:off x="4562475" y="142875"/>
          <a:ext cx="5334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dBm</a:t>
          </a:r>
        </a:p>
      </cdr:txBody>
    </cdr:sp>
  </cdr:relSizeAnchor>
  <cdr:relSizeAnchor xmlns:cdr="http://schemas.openxmlformats.org/drawingml/2006/chartDrawing">
    <cdr:from>
      <cdr:x>0.976</cdr:x>
      <cdr:y>0.9035</cdr:y>
    </cdr:from>
    <cdr:to>
      <cdr:x>0.99725</cdr:x>
      <cdr:y>0.96875</cdr:y>
    </cdr:to>
    <cdr:sp>
      <cdr:nvSpPr>
        <cdr:cNvPr id="9" name="Text Box 3"/>
        <cdr:cNvSpPr txBox="1">
          <a:spLocks noChangeArrowheads="1"/>
        </cdr:cNvSpPr>
      </cdr:nvSpPr>
      <cdr:spPr>
        <a:xfrm>
          <a:off x="15059025" y="4010025"/>
          <a:ext cx="3238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km</a:t>
          </a:r>
        </a:p>
      </cdr:txBody>
    </cdr:sp>
  </cdr:relSizeAnchor>
  <cdr:relSizeAnchor xmlns:cdr="http://schemas.openxmlformats.org/drawingml/2006/chartDrawing">
    <cdr:from>
      <cdr:x>0.046</cdr:x>
      <cdr:y>0.78275</cdr:y>
    </cdr:from>
    <cdr:to>
      <cdr:x>0.92925</cdr:x>
      <cdr:y>0.9715</cdr:y>
    </cdr:to>
    <cdr:sp fLocksText="0">
      <cdr:nvSpPr>
        <cdr:cNvPr id="10" name="Text Box 5"/>
        <cdr:cNvSpPr txBox="1">
          <a:spLocks noChangeArrowheads="1"/>
        </cdr:cNvSpPr>
      </cdr:nvSpPr>
      <cdr:spPr>
        <a:xfrm>
          <a:off x="704850" y="3467100"/>
          <a:ext cx="13630275" cy="838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0.5055</cdr:x>
      <cdr:y>0.091</cdr:y>
    </cdr:from>
    <cdr:to>
      <cdr:x>0.56475</cdr:x>
      <cdr:y>0.297</cdr:y>
    </cdr:to>
    <cdr:sp fLocksText="0">
      <cdr:nvSpPr>
        <cdr:cNvPr id="11" name="ZoneTexte 8"/>
        <cdr:cNvSpPr txBox="1">
          <a:spLocks noChangeArrowheads="1"/>
        </cdr:cNvSpPr>
      </cdr:nvSpPr>
      <cdr:spPr>
        <a:xfrm>
          <a:off x="7791450" y="400050"/>
          <a:ext cx="91440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0.03075</cdr:x>
      <cdr:y>-0.00075</cdr:y>
    </cdr:from>
    <cdr:to>
      <cdr:x>0.9875</cdr:x>
      <cdr:y>0.18975</cdr:y>
    </cdr:to>
    <cdr:sp fLocksText="0">
      <cdr:nvSpPr>
        <cdr:cNvPr id="12" name="Text Box 1"/>
        <cdr:cNvSpPr txBox="1">
          <a:spLocks noChangeArrowheads="1"/>
        </cdr:cNvSpPr>
      </cdr:nvSpPr>
      <cdr:spPr>
        <a:xfrm>
          <a:off x="466725" y="0"/>
          <a:ext cx="14763750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0.296</cdr:x>
      <cdr:y>0.03275</cdr:y>
    </cdr:from>
    <cdr:to>
      <cdr:x>0.33075</cdr:x>
      <cdr:y>0.1265</cdr:y>
    </cdr:to>
    <cdr:sp>
      <cdr:nvSpPr>
        <cdr:cNvPr id="13" name="Text Box 2"/>
        <cdr:cNvSpPr txBox="1">
          <a:spLocks noChangeArrowheads="1"/>
        </cdr:cNvSpPr>
      </cdr:nvSpPr>
      <cdr:spPr>
        <a:xfrm>
          <a:off x="4562475" y="142875"/>
          <a:ext cx="5334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dBm</a:t>
          </a:r>
        </a:p>
      </cdr:txBody>
    </cdr:sp>
  </cdr:relSizeAnchor>
  <cdr:relSizeAnchor xmlns:cdr="http://schemas.openxmlformats.org/drawingml/2006/chartDrawing">
    <cdr:from>
      <cdr:x>0.976</cdr:x>
      <cdr:y>0.9035</cdr:y>
    </cdr:from>
    <cdr:to>
      <cdr:x>0.99725</cdr:x>
      <cdr:y>0.96875</cdr:y>
    </cdr:to>
    <cdr:sp>
      <cdr:nvSpPr>
        <cdr:cNvPr id="14" name="Text Box 3"/>
        <cdr:cNvSpPr txBox="1">
          <a:spLocks noChangeArrowheads="1"/>
        </cdr:cNvSpPr>
      </cdr:nvSpPr>
      <cdr:spPr>
        <a:xfrm>
          <a:off x="15059025" y="4010025"/>
          <a:ext cx="3238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km</a:t>
          </a:r>
        </a:p>
      </cdr:txBody>
    </cdr:sp>
  </cdr:relSizeAnchor>
  <cdr:relSizeAnchor xmlns:cdr="http://schemas.openxmlformats.org/drawingml/2006/chartDrawing">
    <cdr:from>
      <cdr:x>0.046</cdr:x>
      <cdr:y>0.78275</cdr:y>
    </cdr:from>
    <cdr:to>
      <cdr:x>0.92925</cdr:x>
      <cdr:y>0.9715</cdr:y>
    </cdr:to>
    <cdr:sp fLocksText="0">
      <cdr:nvSpPr>
        <cdr:cNvPr id="15" name="Text Box 5"/>
        <cdr:cNvSpPr txBox="1">
          <a:spLocks noChangeArrowheads="1"/>
        </cdr:cNvSpPr>
      </cdr:nvSpPr>
      <cdr:spPr>
        <a:xfrm>
          <a:off x="704850" y="3467100"/>
          <a:ext cx="13630275" cy="838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0.31625</cdr:x>
      <cdr:y>0.6345</cdr:y>
    </cdr:from>
    <cdr:to>
      <cdr:x>0.36175</cdr:x>
      <cdr:y>0.797</cdr:y>
    </cdr:to>
    <cdr:pic>
      <cdr:nvPicPr>
        <cdr:cNvPr id="16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876800" y="2809875"/>
          <a:ext cx="704850" cy="7239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0.5055</cdr:x>
      <cdr:y>0.091</cdr:y>
    </cdr:from>
    <cdr:to>
      <cdr:x>0.56475</cdr:x>
      <cdr:y>0.297</cdr:y>
    </cdr:to>
    <cdr:sp fLocksText="0">
      <cdr:nvSpPr>
        <cdr:cNvPr id="17" name="ZoneTexte 8"/>
        <cdr:cNvSpPr txBox="1">
          <a:spLocks noChangeArrowheads="1"/>
        </cdr:cNvSpPr>
      </cdr:nvSpPr>
      <cdr:spPr>
        <a:xfrm>
          <a:off x="7791450" y="400050"/>
          <a:ext cx="91440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0.9405</cdr:x>
      <cdr:y>0.654</cdr:y>
    </cdr:from>
    <cdr:to>
      <cdr:x>0.98525</cdr:x>
      <cdr:y>0.82025</cdr:y>
    </cdr:to>
    <cdr:pic>
      <cdr:nvPicPr>
        <cdr:cNvPr id="18" name="chart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14506575" y="2895600"/>
          <a:ext cx="685800" cy="7334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0.014</cdr:x>
      <cdr:y>0.696</cdr:y>
    </cdr:from>
    <cdr:to>
      <cdr:x>0.2545</cdr:x>
      <cdr:y>0.75325</cdr:y>
    </cdr:to>
    <cdr:sp>
      <cdr:nvSpPr>
        <cdr:cNvPr id="19" name="Text Box 2"/>
        <cdr:cNvSpPr txBox="1">
          <a:spLocks noChangeArrowheads="1"/>
        </cdr:cNvSpPr>
      </cdr:nvSpPr>
      <cdr:spPr>
        <a:xfrm>
          <a:off x="209550" y="3086100"/>
          <a:ext cx="37147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Copyright © 2010. All Rights Reserved. www.hypercable.fr</a:t>
          </a:r>
        </a:p>
      </cdr:txBody>
    </cdr:sp>
  </cdr:relSizeAnchor>
  <cdr:relSizeAnchor xmlns:cdr="http://schemas.openxmlformats.org/drawingml/2006/chartDrawing">
    <cdr:from>
      <cdr:x>0.04375</cdr:x>
      <cdr:y>0.09275</cdr:y>
    </cdr:from>
    <cdr:to>
      <cdr:x>0.21375</cdr:x>
      <cdr:y>0.639</cdr:y>
    </cdr:to>
    <cdr:pic>
      <cdr:nvPicPr>
        <cdr:cNvPr id="20" name="chart"/>
        <cdr:cNvPicPr preferRelativeResize="1">
          <a:picLocks noChangeAspect="1"/>
        </cdr:cNvPicPr>
      </cdr:nvPicPr>
      <cdr:blipFill>
        <a:blip r:embed="rId4"/>
        <a:stretch>
          <a:fillRect/>
        </a:stretch>
      </cdr:blipFill>
      <cdr:spPr>
        <a:xfrm>
          <a:off x="666750" y="409575"/>
          <a:ext cx="2619375" cy="2428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104775</xdr:rowOff>
    </xdr:from>
    <xdr:to>
      <xdr:col>22</xdr:col>
      <xdr:colOff>219075</xdr:colOff>
      <xdr:row>50</xdr:row>
      <xdr:rowOff>9525</xdr:rowOff>
    </xdr:to>
    <xdr:graphicFrame>
      <xdr:nvGraphicFramePr>
        <xdr:cNvPr id="1" name="Chart 4"/>
        <xdr:cNvGraphicFramePr/>
      </xdr:nvGraphicFramePr>
      <xdr:xfrm>
        <a:off x="0" y="4114800"/>
        <a:ext cx="1543050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1"/>
  <sheetViews>
    <sheetView tabSelected="1" zoomScale="75" zoomScaleNormal="75" zoomScalePageLayoutView="0" workbookViewId="0" topLeftCell="A1">
      <selection activeCell="A21" sqref="A21"/>
    </sheetView>
  </sheetViews>
  <sheetFormatPr defaultColWidth="9.140625" defaultRowHeight="12.75"/>
  <cols>
    <col min="1" max="1" width="83.57421875" style="0" customWidth="1"/>
    <col min="2" max="2" width="7.421875" style="3" customWidth="1"/>
    <col min="3" max="3" width="6.421875" style="3" customWidth="1"/>
    <col min="4" max="4" width="7.57421875" style="3" customWidth="1"/>
    <col min="5" max="5" width="6.8515625" style="3" customWidth="1"/>
    <col min="6" max="6" width="6.140625" style="3" customWidth="1"/>
    <col min="7" max="7" width="7.00390625" style="3" customWidth="1"/>
    <col min="8" max="8" width="6.57421875" style="3" customWidth="1"/>
    <col min="9" max="9" width="7.28125" style="3" customWidth="1"/>
    <col min="10" max="10" width="5.7109375" style="0" customWidth="1"/>
    <col min="11" max="11" width="5.8515625" style="0" customWidth="1"/>
    <col min="12" max="12" width="6.57421875" style="0" customWidth="1"/>
    <col min="13" max="13" width="6.7109375" style="0" customWidth="1"/>
    <col min="14" max="14" width="6.28125" style="0" customWidth="1"/>
    <col min="15" max="15" width="6.421875" style="0" customWidth="1"/>
    <col min="16" max="16" width="6.57421875" style="0" customWidth="1"/>
    <col min="17" max="18" width="6.421875" style="0" customWidth="1"/>
    <col min="19" max="19" width="7.57421875" style="0" customWidth="1"/>
    <col min="20" max="20" width="6.57421875" style="0" customWidth="1"/>
    <col min="21" max="21" width="9.00390625" style="7" customWidth="1"/>
  </cols>
  <sheetData>
    <row r="1" spans="1:73" ht="14.25">
      <c r="A1" s="24" t="s">
        <v>11</v>
      </c>
      <c r="B1" s="3">
        <v>0</v>
      </c>
      <c r="C1" s="3">
        <f>B1</f>
        <v>0</v>
      </c>
      <c r="D1" s="3">
        <f aca="true" t="shared" si="0" ref="D1:BN1">C1</f>
        <v>0</v>
      </c>
      <c r="E1" s="3">
        <f t="shared" si="0"/>
        <v>0</v>
      </c>
      <c r="F1" s="3">
        <f t="shared" si="0"/>
        <v>0</v>
      </c>
      <c r="G1" s="3">
        <f t="shared" si="0"/>
        <v>0</v>
      </c>
      <c r="H1" s="3">
        <f t="shared" si="0"/>
        <v>0</v>
      </c>
      <c r="I1" s="3">
        <f t="shared" si="0"/>
        <v>0</v>
      </c>
      <c r="J1" s="3">
        <f t="shared" si="0"/>
        <v>0</v>
      </c>
      <c r="K1" s="3">
        <f t="shared" si="0"/>
        <v>0</v>
      </c>
      <c r="L1" s="3">
        <f t="shared" si="0"/>
        <v>0</v>
      </c>
      <c r="M1" s="3">
        <f t="shared" si="0"/>
        <v>0</v>
      </c>
      <c r="N1" s="3">
        <f t="shared" si="0"/>
        <v>0</v>
      </c>
      <c r="O1" s="3">
        <f t="shared" si="0"/>
        <v>0</v>
      </c>
      <c r="P1" s="3">
        <f t="shared" si="0"/>
        <v>0</v>
      </c>
      <c r="Q1" s="3">
        <f t="shared" si="0"/>
        <v>0</v>
      </c>
      <c r="R1" s="3">
        <f t="shared" si="0"/>
        <v>0</v>
      </c>
      <c r="S1" s="3">
        <f t="shared" si="0"/>
        <v>0</v>
      </c>
      <c r="T1" s="3">
        <f t="shared" si="0"/>
        <v>0</v>
      </c>
      <c r="U1" s="15"/>
      <c r="V1" t="s">
        <v>2</v>
      </c>
      <c r="W1" s="10"/>
      <c r="X1" s="3"/>
      <c r="Y1" s="3"/>
      <c r="Z1" s="3"/>
      <c r="AA1" s="3"/>
      <c r="AB1" s="3">
        <f t="shared" si="0"/>
        <v>0</v>
      </c>
      <c r="AC1" s="3">
        <f t="shared" si="0"/>
        <v>0</v>
      </c>
      <c r="AD1" s="3">
        <f t="shared" si="0"/>
        <v>0</v>
      </c>
      <c r="AE1" s="3">
        <f t="shared" si="0"/>
        <v>0</v>
      </c>
      <c r="AF1" s="3">
        <f t="shared" si="0"/>
        <v>0</v>
      </c>
      <c r="AG1" s="3">
        <f t="shared" si="0"/>
        <v>0</v>
      </c>
      <c r="AH1" s="3">
        <f t="shared" si="0"/>
        <v>0</v>
      </c>
      <c r="AI1" s="3">
        <f t="shared" si="0"/>
        <v>0</v>
      </c>
      <c r="AJ1" s="3">
        <f t="shared" si="0"/>
        <v>0</v>
      </c>
      <c r="AK1" s="3">
        <f t="shared" si="0"/>
        <v>0</v>
      </c>
      <c r="AL1" s="3">
        <f t="shared" si="0"/>
        <v>0</v>
      </c>
      <c r="AM1" s="3">
        <f t="shared" si="0"/>
        <v>0</v>
      </c>
      <c r="AN1" s="3">
        <f t="shared" si="0"/>
        <v>0</v>
      </c>
      <c r="AO1" s="3">
        <f t="shared" si="0"/>
        <v>0</v>
      </c>
      <c r="AP1" s="3">
        <f t="shared" si="0"/>
        <v>0</v>
      </c>
      <c r="AQ1" s="3">
        <f t="shared" si="0"/>
        <v>0</v>
      </c>
      <c r="AR1" s="3">
        <f t="shared" si="0"/>
        <v>0</v>
      </c>
      <c r="AS1" s="3">
        <f t="shared" si="0"/>
        <v>0</v>
      </c>
      <c r="AT1" s="3">
        <f t="shared" si="0"/>
        <v>0</v>
      </c>
      <c r="AU1" s="3">
        <f t="shared" si="0"/>
        <v>0</v>
      </c>
      <c r="AV1" s="3">
        <f t="shared" si="0"/>
        <v>0</v>
      </c>
      <c r="AW1" s="3">
        <f t="shared" si="0"/>
        <v>0</v>
      </c>
      <c r="AX1" s="3">
        <f t="shared" si="0"/>
        <v>0</v>
      </c>
      <c r="AY1" s="3">
        <f t="shared" si="0"/>
        <v>0</v>
      </c>
      <c r="AZ1" s="3">
        <f t="shared" si="0"/>
        <v>0</v>
      </c>
      <c r="BA1" s="3">
        <f t="shared" si="0"/>
        <v>0</v>
      </c>
      <c r="BB1" s="3">
        <f t="shared" si="0"/>
        <v>0</v>
      </c>
      <c r="BC1" s="3">
        <f t="shared" si="0"/>
        <v>0</v>
      </c>
      <c r="BD1" s="3">
        <f t="shared" si="0"/>
        <v>0</v>
      </c>
      <c r="BE1" s="3">
        <f t="shared" si="0"/>
        <v>0</v>
      </c>
      <c r="BF1" s="3">
        <f t="shared" si="0"/>
        <v>0</v>
      </c>
      <c r="BG1" s="3">
        <f t="shared" si="0"/>
        <v>0</v>
      </c>
      <c r="BH1" s="3">
        <f t="shared" si="0"/>
        <v>0</v>
      </c>
      <c r="BI1" s="3">
        <f t="shared" si="0"/>
        <v>0</v>
      </c>
      <c r="BJ1" s="3">
        <f t="shared" si="0"/>
        <v>0</v>
      </c>
      <c r="BK1" s="3">
        <f t="shared" si="0"/>
        <v>0</v>
      </c>
      <c r="BL1" s="3">
        <f t="shared" si="0"/>
        <v>0</v>
      </c>
      <c r="BM1" s="3">
        <f t="shared" si="0"/>
        <v>0</v>
      </c>
      <c r="BN1" s="3">
        <f t="shared" si="0"/>
        <v>0</v>
      </c>
      <c r="BO1" s="3">
        <f aca="true" t="shared" si="1" ref="BO1:BU1">BN1</f>
        <v>0</v>
      </c>
      <c r="BP1" s="3">
        <f t="shared" si="1"/>
        <v>0</v>
      </c>
      <c r="BQ1" s="3">
        <f t="shared" si="1"/>
        <v>0</v>
      </c>
      <c r="BR1" s="3">
        <f t="shared" si="1"/>
        <v>0</v>
      </c>
      <c r="BS1" s="3">
        <f t="shared" si="1"/>
        <v>0</v>
      </c>
      <c r="BT1" s="3">
        <f t="shared" si="1"/>
        <v>0</v>
      </c>
      <c r="BU1" s="3">
        <f t="shared" si="1"/>
        <v>0</v>
      </c>
    </row>
    <row r="2" spans="1:22" ht="12.75">
      <c r="A2" s="6"/>
      <c r="U2" s="16"/>
      <c r="V2" s="18" t="s">
        <v>5</v>
      </c>
    </row>
    <row r="3" spans="1:22" ht="14.25">
      <c r="A3" s="24" t="s">
        <v>1</v>
      </c>
      <c r="B3" s="3">
        <v>5.6</v>
      </c>
      <c r="C3" s="3">
        <f>B3</f>
        <v>5.6</v>
      </c>
      <c r="D3" s="3">
        <f aca="true" t="shared" si="2" ref="D3:T3">C3</f>
        <v>5.6</v>
      </c>
      <c r="E3" s="3">
        <f t="shared" si="2"/>
        <v>5.6</v>
      </c>
      <c r="F3" s="3">
        <f t="shared" si="2"/>
        <v>5.6</v>
      </c>
      <c r="G3" s="3">
        <f t="shared" si="2"/>
        <v>5.6</v>
      </c>
      <c r="H3" s="3">
        <f t="shared" si="2"/>
        <v>5.6</v>
      </c>
      <c r="I3" s="3">
        <f t="shared" si="2"/>
        <v>5.6</v>
      </c>
      <c r="J3" s="3">
        <f t="shared" si="2"/>
        <v>5.6</v>
      </c>
      <c r="K3" s="3">
        <f t="shared" si="2"/>
        <v>5.6</v>
      </c>
      <c r="L3" s="3">
        <f t="shared" si="2"/>
        <v>5.6</v>
      </c>
      <c r="M3" s="3">
        <f t="shared" si="2"/>
        <v>5.6</v>
      </c>
      <c r="N3" s="3">
        <f t="shared" si="2"/>
        <v>5.6</v>
      </c>
      <c r="O3" s="3">
        <f t="shared" si="2"/>
        <v>5.6</v>
      </c>
      <c r="P3" s="3">
        <f t="shared" si="2"/>
        <v>5.6</v>
      </c>
      <c r="Q3" s="3">
        <f t="shared" si="2"/>
        <v>5.6</v>
      </c>
      <c r="R3" s="3">
        <f t="shared" si="2"/>
        <v>5.6</v>
      </c>
      <c r="S3" s="3">
        <f t="shared" si="2"/>
        <v>5.6</v>
      </c>
      <c r="T3" s="3">
        <f t="shared" si="2"/>
        <v>5.6</v>
      </c>
      <c r="U3" s="17"/>
      <c r="V3" s="19" t="s">
        <v>5</v>
      </c>
    </row>
    <row r="4" spans="1:22" ht="12.75">
      <c r="A4" s="6"/>
      <c r="U4" s="14"/>
      <c r="V4" t="s">
        <v>4</v>
      </c>
    </row>
    <row r="5" spans="1:22" s="1" customFormat="1" ht="15">
      <c r="A5" s="24" t="s">
        <v>9</v>
      </c>
      <c r="B5" s="4">
        <v>0.1</v>
      </c>
      <c r="C5" s="4">
        <f>B5+0.1</f>
        <v>0.2</v>
      </c>
      <c r="D5" s="4">
        <f>C5+0.2</f>
        <v>0.4</v>
      </c>
      <c r="E5" s="4">
        <f>D5+0.4</f>
        <v>0.8</v>
      </c>
      <c r="F5" s="4">
        <f>E5+0.8</f>
        <v>1.6</v>
      </c>
      <c r="G5" s="4">
        <f>F5+1.6</f>
        <v>3.2</v>
      </c>
      <c r="H5" s="4">
        <f>G5+1.8</f>
        <v>5</v>
      </c>
      <c r="I5" s="4">
        <f aca="true" t="shared" si="3" ref="I5:O5">H5+5</f>
        <v>10</v>
      </c>
      <c r="J5" s="4">
        <f t="shared" si="3"/>
        <v>15</v>
      </c>
      <c r="K5" s="4">
        <f t="shared" si="3"/>
        <v>20</v>
      </c>
      <c r="L5" s="4">
        <f t="shared" si="3"/>
        <v>25</v>
      </c>
      <c r="M5" s="4">
        <f t="shared" si="3"/>
        <v>30</v>
      </c>
      <c r="N5" s="4">
        <f t="shared" si="3"/>
        <v>35</v>
      </c>
      <c r="O5" s="4">
        <f t="shared" si="3"/>
        <v>40</v>
      </c>
      <c r="P5" s="4">
        <v>50</v>
      </c>
      <c r="Q5" s="4">
        <f>P5+50</f>
        <v>100</v>
      </c>
      <c r="R5" s="4">
        <f>Q5+50</f>
        <v>150</v>
      </c>
      <c r="S5" s="4">
        <f>R5+50</f>
        <v>200</v>
      </c>
      <c r="T5" s="4">
        <f>S5+100</f>
        <v>300</v>
      </c>
      <c r="U5" s="13"/>
      <c r="V5" t="s">
        <v>3</v>
      </c>
    </row>
    <row r="6" spans="1:20" ht="14.25">
      <c r="A6" s="24" t="s">
        <v>10</v>
      </c>
      <c r="B6" s="2">
        <f aca="true" t="shared" si="4" ref="B6:T6">ROUND(32.5+20*LOG(B3*1000)+20*LOG(B5),1)</f>
        <v>87.5</v>
      </c>
      <c r="C6" s="2">
        <f t="shared" si="4"/>
        <v>93.5</v>
      </c>
      <c r="D6" s="2">
        <f t="shared" si="4"/>
        <v>99.5</v>
      </c>
      <c r="E6" s="2">
        <f t="shared" si="4"/>
        <v>105.5</v>
      </c>
      <c r="F6" s="2">
        <f t="shared" si="4"/>
        <v>111.5</v>
      </c>
      <c r="G6" s="2">
        <f t="shared" si="4"/>
        <v>117.6</v>
      </c>
      <c r="H6" s="2">
        <f t="shared" si="4"/>
        <v>121.4</v>
      </c>
      <c r="I6" s="2">
        <f t="shared" si="4"/>
        <v>127.5</v>
      </c>
      <c r="J6" s="2">
        <f t="shared" si="4"/>
        <v>131</v>
      </c>
      <c r="K6" s="2">
        <f t="shared" si="4"/>
        <v>133.5</v>
      </c>
      <c r="L6" s="2">
        <f t="shared" si="4"/>
        <v>135.4</v>
      </c>
      <c r="M6" s="2">
        <f t="shared" si="4"/>
        <v>137</v>
      </c>
      <c r="N6" s="2">
        <f t="shared" si="4"/>
        <v>138.3</v>
      </c>
      <c r="O6" s="2">
        <f t="shared" si="4"/>
        <v>139.5</v>
      </c>
      <c r="P6" s="2">
        <f t="shared" si="4"/>
        <v>141.4</v>
      </c>
      <c r="Q6" s="2">
        <f t="shared" si="4"/>
        <v>147.5</v>
      </c>
      <c r="R6" s="2">
        <f t="shared" si="4"/>
        <v>151</v>
      </c>
      <c r="S6" s="2">
        <f t="shared" si="4"/>
        <v>153.5</v>
      </c>
      <c r="T6" s="2">
        <f t="shared" si="4"/>
        <v>157</v>
      </c>
    </row>
    <row r="7" spans="1:20" ht="14.25">
      <c r="A7" s="24" t="s">
        <v>16</v>
      </c>
      <c r="B7" s="5">
        <f>B12+0</f>
        <v>-31.5</v>
      </c>
      <c r="C7" s="5">
        <f aca="true" t="shared" si="5" ref="C7:T7">C12+0</f>
        <v>-37.5</v>
      </c>
      <c r="D7" s="5">
        <f t="shared" si="5"/>
        <v>-43.5</v>
      </c>
      <c r="E7" s="5">
        <f t="shared" si="5"/>
        <v>-49.5</v>
      </c>
      <c r="F7" s="5">
        <f t="shared" si="5"/>
        <v>-55.5</v>
      </c>
      <c r="G7" s="5">
        <f t="shared" si="5"/>
        <v>-61.599999999999994</v>
      </c>
      <c r="H7" s="5">
        <f t="shared" si="5"/>
        <v>-65.4</v>
      </c>
      <c r="I7" s="5">
        <f t="shared" si="5"/>
        <v>-71.5</v>
      </c>
      <c r="J7" s="5">
        <f t="shared" si="5"/>
        <v>-75</v>
      </c>
      <c r="K7" s="5">
        <f t="shared" si="5"/>
        <v>-77.5</v>
      </c>
      <c r="L7" s="5">
        <f t="shared" si="5"/>
        <v>-79.4</v>
      </c>
      <c r="M7" s="5">
        <f t="shared" si="5"/>
        <v>-81</v>
      </c>
      <c r="N7" s="5">
        <f t="shared" si="5"/>
        <v>-82.30000000000001</v>
      </c>
      <c r="O7" s="5">
        <f t="shared" si="5"/>
        <v>-83.5</v>
      </c>
      <c r="P7" s="5">
        <f t="shared" si="5"/>
        <v>-85.4</v>
      </c>
      <c r="Q7" s="5">
        <f t="shared" si="5"/>
        <v>-91.5</v>
      </c>
      <c r="R7" s="5">
        <f t="shared" si="5"/>
        <v>-95</v>
      </c>
      <c r="S7" s="5">
        <f t="shared" si="5"/>
        <v>-97.5</v>
      </c>
      <c r="T7" s="5">
        <f t="shared" si="5"/>
        <v>-101</v>
      </c>
    </row>
    <row r="8" spans="1:20" ht="14.25" customHeight="1">
      <c r="A8" s="27" t="s">
        <v>12</v>
      </c>
      <c r="B8" s="3">
        <v>-26</v>
      </c>
      <c r="C8" s="3">
        <f>B8</f>
        <v>-26</v>
      </c>
      <c r="D8" s="3">
        <f aca="true" t="shared" si="6" ref="D8:T8">C8</f>
        <v>-26</v>
      </c>
      <c r="E8" s="3">
        <f t="shared" si="6"/>
        <v>-26</v>
      </c>
      <c r="F8" s="3">
        <f t="shared" si="6"/>
        <v>-26</v>
      </c>
      <c r="G8" s="3">
        <f t="shared" si="6"/>
        <v>-26</v>
      </c>
      <c r="H8" s="3">
        <f t="shared" si="6"/>
        <v>-26</v>
      </c>
      <c r="I8" s="3">
        <f t="shared" si="6"/>
        <v>-26</v>
      </c>
      <c r="J8" s="3">
        <f t="shared" si="6"/>
        <v>-26</v>
      </c>
      <c r="K8" s="3">
        <f t="shared" si="6"/>
        <v>-26</v>
      </c>
      <c r="L8" s="3">
        <f t="shared" si="6"/>
        <v>-26</v>
      </c>
      <c r="M8" s="3">
        <f t="shared" si="6"/>
        <v>-26</v>
      </c>
      <c r="N8" s="3">
        <f t="shared" si="6"/>
        <v>-26</v>
      </c>
      <c r="O8" s="3">
        <f t="shared" si="6"/>
        <v>-26</v>
      </c>
      <c r="P8" s="3">
        <f t="shared" si="6"/>
        <v>-26</v>
      </c>
      <c r="Q8" s="3">
        <f t="shared" si="6"/>
        <v>-26</v>
      </c>
      <c r="R8" s="3">
        <f t="shared" si="6"/>
        <v>-26</v>
      </c>
      <c r="S8" s="3">
        <f t="shared" si="6"/>
        <v>-26</v>
      </c>
      <c r="T8" s="3">
        <f t="shared" si="6"/>
        <v>-26</v>
      </c>
    </row>
    <row r="9" spans="1:21" s="1" customFormat="1" ht="15">
      <c r="A9" s="24" t="s">
        <v>17</v>
      </c>
      <c r="B9" s="3">
        <v>10</v>
      </c>
      <c r="C9" s="3">
        <f>B9</f>
        <v>10</v>
      </c>
      <c r="D9" s="3">
        <f aca="true" t="shared" si="7" ref="D9:T10">C9</f>
        <v>10</v>
      </c>
      <c r="E9" s="3">
        <f t="shared" si="7"/>
        <v>10</v>
      </c>
      <c r="F9" s="3">
        <f t="shared" si="7"/>
        <v>10</v>
      </c>
      <c r="G9" s="3">
        <f t="shared" si="7"/>
        <v>10</v>
      </c>
      <c r="H9" s="3">
        <f t="shared" si="7"/>
        <v>10</v>
      </c>
      <c r="I9" s="3">
        <f t="shared" si="7"/>
        <v>10</v>
      </c>
      <c r="J9" s="3">
        <f t="shared" si="7"/>
        <v>10</v>
      </c>
      <c r="K9" s="3">
        <f t="shared" si="7"/>
        <v>10</v>
      </c>
      <c r="L9" s="3">
        <f t="shared" si="7"/>
        <v>10</v>
      </c>
      <c r="M9" s="3">
        <f t="shared" si="7"/>
        <v>10</v>
      </c>
      <c r="N9" s="3">
        <f t="shared" si="7"/>
        <v>10</v>
      </c>
      <c r="O9" s="3">
        <f t="shared" si="7"/>
        <v>10</v>
      </c>
      <c r="P9" s="3">
        <f t="shared" si="7"/>
        <v>10</v>
      </c>
      <c r="Q9" s="3">
        <f t="shared" si="7"/>
        <v>10</v>
      </c>
      <c r="R9" s="3">
        <f t="shared" si="7"/>
        <v>10</v>
      </c>
      <c r="S9" s="3">
        <f t="shared" si="7"/>
        <v>10</v>
      </c>
      <c r="T9" s="3">
        <f t="shared" si="7"/>
        <v>10</v>
      </c>
      <c r="U9" s="9"/>
    </row>
    <row r="10" spans="1:21" s="1" customFormat="1" ht="15">
      <c r="A10" s="25" t="s">
        <v>13</v>
      </c>
      <c r="B10" s="3">
        <v>0</v>
      </c>
      <c r="C10" s="3">
        <f>B10</f>
        <v>0</v>
      </c>
      <c r="D10" s="3">
        <f t="shared" si="7"/>
        <v>0</v>
      </c>
      <c r="E10" s="3">
        <f t="shared" si="7"/>
        <v>0</v>
      </c>
      <c r="F10" s="3">
        <f t="shared" si="7"/>
        <v>0</v>
      </c>
      <c r="G10" s="3">
        <f t="shared" si="7"/>
        <v>0</v>
      </c>
      <c r="H10" s="3">
        <f t="shared" si="7"/>
        <v>0</v>
      </c>
      <c r="I10" s="3">
        <f t="shared" si="7"/>
        <v>0</v>
      </c>
      <c r="J10" s="3">
        <f t="shared" si="7"/>
        <v>0</v>
      </c>
      <c r="K10" s="3">
        <f t="shared" si="7"/>
        <v>0</v>
      </c>
      <c r="L10" s="3">
        <f t="shared" si="7"/>
        <v>0</v>
      </c>
      <c r="M10" s="3">
        <f t="shared" si="7"/>
        <v>0</v>
      </c>
      <c r="N10" s="3">
        <f t="shared" si="7"/>
        <v>0</v>
      </c>
      <c r="O10" s="3">
        <f t="shared" si="7"/>
        <v>0</v>
      </c>
      <c r="P10" s="3">
        <f t="shared" si="7"/>
        <v>0</v>
      </c>
      <c r="Q10" s="3">
        <f t="shared" si="7"/>
        <v>0</v>
      </c>
      <c r="R10" s="3">
        <f t="shared" si="7"/>
        <v>0</v>
      </c>
      <c r="S10" s="3">
        <f t="shared" si="7"/>
        <v>0</v>
      </c>
      <c r="T10" s="3">
        <f t="shared" si="7"/>
        <v>0</v>
      </c>
      <c r="U10" s="9"/>
    </row>
    <row r="11" spans="1:20" ht="14.25">
      <c r="A11" s="22" t="s">
        <v>18</v>
      </c>
      <c r="B11" s="11">
        <f>107+B17</f>
        <v>75.5</v>
      </c>
      <c r="C11" s="11">
        <f aca="true" t="shared" si="8" ref="C11:T11">107+C17</f>
        <v>69.47999999999999</v>
      </c>
      <c r="D11" s="11">
        <f t="shared" si="8"/>
        <v>63.46</v>
      </c>
      <c r="E11" s="11">
        <f t="shared" si="8"/>
        <v>57.42</v>
      </c>
      <c r="F11" s="11">
        <f t="shared" si="8"/>
        <v>51.34</v>
      </c>
      <c r="G11" s="11">
        <f t="shared" si="8"/>
        <v>45.080000000000005</v>
      </c>
      <c r="H11" s="11">
        <f t="shared" si="8"/>
        <v>41.099999999999994</v>
      </c>
      <c r="I11" s="11">
        <f t="shared" si="8"/>
        <v>34.5</v>
      </c>
      <c r="J11" s="11">
        <f t="shared" si="8"/>
        <v>30.5</v>
      </c>
      <c r="K11" s="11">
        <f t="shared" si="8"/>
        <v>27.5</v>
      </c>
      <c r="L11" s="11">
        <f t="shared" si="8"/>
        <v>25.099999999999994</v>
      </c>
      <c r="M11" s="11">
        <f t="shared" si="8"/>
        <v>23</v>
      </c>
      <c r="N11" s="11">
        <f t="shared" si="8"/>
        <v>21.19999999999999</v>
      </c>
      <c r="O11" s="11">
        <f t="shared" si="8"/>
        <v>19.5</v>
      </c>
      <c r="P11" s="11">
        <f t="shared" si="8"/>
        <v>16.599999999999994</v>
      </c>
      <c r="Q11" s="11">
        <f t="shared" si="8"/>
        <v>5.5</v>
      </c>
      <c r="R11" s="11">
        <f t="shared" si="8"/>
        <v>-3</v>
      </c>
      <c r="S11" s="11">
        <f t="shared" si="8"/>
        <v>-10.5</v>
      </c>
      <c r="T11" s="11">
        <f t="shared" si="8"/>
        <v>-24</v>
      </c>
    </row>
    <row r="12" spans="1:20" ht="14.25">
      <c r="A12" s="22" t="s">
        <v>19</v>
      </c>
      <c r="B12" s="11">
        <f>B1-B6-B8+30</f>
        <v>-31.5</v>
      </c>
      <c r="C12" s="11">
        <f aca="true" t="shared" si="9" ref="C12:T12">C1-C6-C8+30</f>
        <v>-37.5</v>
      </c>
      <c r="D12" s="11">
        <f t="shared" si="9"/>
        <v>-43.5</v>
      </c>
      <c r="E12" s="11">
        <f t="shared" si="9"/>
        <v>-49.5</v>
      </c>
      <c r="F12" s="11">
        <f t="shared" si="9"/>
        <v>-55.5</v>
      </c>
      <c r="G12" s="11">
        <f t="shared" si="9"/>
        <v>-61.599999999999994</v>
      </c>
      <c r="H12" s="11">
        <f t="shared" si="9"/>
        <v>-65.4</v>
      </c>
      <c r="I12" s="11">
        <f t="shared" si="9"/>
        <v>-71.5</v>
      </c>
      <c r="J12" s="11">
        <f t="shared" si="9"/>
        <v>-75</v>
      </c>
      <c r="K12" s="11">
        <f t="shared" si="9"/>
        <v>-77.5</v>
      </c>
      <c r="L12" s="11">
        <f t="shared" si="9"/>
        <v>-79.4</v>
      </c>
      <c r="M12" s="11">
        <f t="shared" si="9"/>
        <v>-81</v>
      </c>
      <c r="N12" s="11">
        <f t="shared" si="9"/>
        <v>-82.30000000000001</v>
      </c>
      <c r="O12" s="11">
        <f t="shared" si="9"/>
        <v>-83.5</v>
      </c>
      <c r="P12" s="11">
        <f t="shared" si="9"/>
        <v>-85.4</v>
      </c>
      <c r="Q12" s="11">
        <f t="shared" si="9"/>
        <v>-91.5</v>
      </c>
      <c r="R12" s="11">
        <f t="shared" si="9"/>
        <v>-95</v>
      </c>
      <c r="S12" s="11">
        <f t="shared" si="9"/>
        <v>-97.5</v>
      </c>
      <c r="T12" s="11">
        <f t="shared" si="9"/>
        <v>-101</v>
      </c>
    </row>
    <row r="13" spans="1:30" ht="14.25">
      <c r="A13" s="23" t="s">
        <v>6</v>
      </c>
      <c r="B13" s="15"/>
      <c r="C13" s="15"/>
      <c r="D13" s="15"/>
      <c r="E13" s="20" t="str">
        <f aca="true" t="shared" si="10" ref="E13:R13">IF(D12-D9&lt;-50,IF(D12&gt;-95,"ok",""),"")</f>
        <v>ok</v>
      </c>
      <c r="F13" s="20" t="str">
        <f t="shared" si="10"/>
        <v>ok</v>
      </c>
      <c r="G13" s="20" t="str">
        <f t="shared" si="10"/>
        <v>ok</v>
      </c>
      <c r="H13" s="20" t="str">
        <f t="shared" si="10"/>
        <v>ok</v>
      </c>
      <c r="I13" s="20" t="str">
        <f t="shared" si="10"/>
        <v>ok</v>
      </c>
      <c r="J13" s="20" t="str">
        <f t="shared" si="10"/>
        <v>ok</v>
      </c>
      <c r="K13" s="20" t="str">
        <f t="shared" si="10"/>
        <v>ok</v>
      </c>
      <c r="L13" s="20" t="str">
        <f t="shared" si="10"/>
        <v>ok</v>
      </c>
      <c r="M13" s="20" t="str">
        <f t="shared" si="10"/>
        <v>ok</v>
      </c>
      <c r="N13" s="20" t="str">
        <f t="shared" si="10"/>
        <v>ok</v>
      </c>
      <c r="O13" s="20" t="str">
        <f t="shared" si="10"/>
        <v>ok</v>
      </c>
      <c r="P13" s="20" t="str">
        <f t="shared" si="10"/>
        <v>ok</v>
      </c>
      <c r="Q13" s="28" t="str">
        <f t="shared" si="10"/>
        <v>ok</v>
      </c>
      <c r="R13" s="28" t="str">
        <f t="shared" si="10"/>
        <v>ok</v>
      </c>
      <c r="S13" s="13"/>
      <c r="T13" s="13"/>
      <c r="U13" s="20"/>
      <c r="V13" s="20">
        <f aca="true" t="shared" si="11" ref="V13:AD13">IF(U12-U9&lt;-40,IF(U12&gt;-80,"ok",""),"")</f>
      </c>
      <c r="W13" s="20">
        <f t="shared" si="11"/>
      </c>
      <c r="X13" s="20">
        <f t="shared" si="11"/>
      </c>
      <c r="Y13" s="20">
        <f t="shared" si="11"/>
      </c>
      <c r="Z13" s="20">
        <f t="shared" si="11"/>
      </c>
      <c r="AA13" s="20">
        <f t="shared" si="11"/>
      </c>
      <c r="AB13" s="20">
        <f t="shared" si="11"/>
      </c>
      <c r="AC13" s="20">
        <f t="shared" si="11"/>
      </c>
      <c r="AD13" s="20">
        <f t="shared" si="11"/>
      </c>
    </row>
    <row r="14" spans="1:20" ht="14.25">
      <c r="A14" s="24" t="s">
        <v>0</v>
      </c>
      <c r="B14" s="3">
        <f>B8+B12</f>
        <v>-57.5</v>
      </c>
      <c r="C14" s="3">
        <f aca="true" t="shared" si="12" ref="C14:T14">C8+C12</f>
        <v>-63.5</v>
      </c>
      <c r="D14" s="3">
        <f t="shared" si="12"/>
        <v>-69.5</v>
      </c>
      <c r="E14" s="3">
        <f t="shared" si="12"/>
        <v>-75.5</v>
      </c>
      <c r="F14" s="3">
        <f t="shared" si="12"/>
        <v>-81.5</v>
      </c>
      <c r="G14" s="3">
        <f t="shared" si="12"/>
        <v>-87.6</v>
      </c>
      <c r="H14" s="3">
        <f t="shared" si="12"/>
        <v>-91.4</v>
      </c>
      <c r="I14" s="3">
        <f t="shared" si="12"/>
        <v>-97.5</v>
      </c>
      <c r="J14" s="3">
        <f t="shared" si="12"/>
        <v>-101</v>
      </c>
      <c r="K14" s="3">
        <f t="shared" si="12"/>
        <v>-103.5</v>
      </c>
      <c r="L14" s="3">
        <f t="shared" si="12"/>
        <v>-105.4</v>
      </c>
      <c r="M14" s="3">
        <f t="shared" si="12"/>
        <v>-107</v>
      </c>
      <c r="N14" s="3">
        <f t="shared" si="12"/>
        <v>-108.30000000000001</v>
      </c>
      <c r="O14" s="3">
        <f t="shared" si="12"/>
        <v>-109.5</v>
      </c>
      <c r="P14" s="3">
        <f t="shared" si="12"/>
        <v>-111.4</v>
      </c>
      <c r="Q14" s="3">
        <f t="shared" si="12"/>
        <v>-117.5</v>
      </c>
      <c r="R14" s="3">
        <f t="shared" si="12"/>
        <v>-121</v>
      </c>
      <c r="S14" s="3">
        <f t="shared" si="12"/>
        <v>-123.5</v>
      </c>
      <c r="T14" s="3">
        <f t="shared" si="12"/>
        <v>-127</v>
      </c>
    </row>
    <row r="15" spans="1:20" ht="14.25">
      <c r="A15" s="25" t="s">
        <v>8</v>
      </c>
      <c r="B15" s="3">
        <v>0.1</v>
      </c>
      <c r="C15" s="3">
        <f>B15</f>
        <v>0.1</v>
      </c>
      <c r="D15" s="3">
        <f aca="true" t="shared" si="13" ref="D15:T15">C15</f>
        <v>0.1</v>
      </c>
      <c r="E15" s="3">
        <f t="shared" si="13"/>
        <v>0.1</v>
      </c>
      <c r="F15" s="3">
        <f t="shared" si="13"/>
        <v>0.1</v>
      </c>
      <c r="G15" s="3">
        <f t="shared" si="13"/>
        <v>0.1</v>
      </c>
      <c r="H15" s="3">
        <f t="shared" si="13"/>
        <v>0.1</v>
      </c>
      <c r="I15" s="3">
        <f t="shared" si="13"/>
        <v>0.1</v>
      </c>
      <c r="J15" s="3">
        <f t="shared" si="13"/>
        <v>0.1</v>
      </c>
      <c r="K15" s="3">
        <f t="shared" si="13"/>
        <v>0.1</v>
      </c>
      <c r="L15" s="3">
        <f t="shared" si="13"/>
        <v>0.1</v>
      </c>
      <c r="M15" s="3">
        <f t="shared" si="13"/>
        <v>0.1</v>
      </c>
      <c r="N15" s="3">
        <f t="shared" si="13"/>
        <v>0.1</v>
      </c>
      <c r="O15" s="3">
        <f t="shared" si="13"/>
        <v>0.1</v>
      </c>
      <c r="P15" s="3">
        <f t="shared" si="13"/>
        <v>0.1</v>
      </c>
      <c r="Q15" s="3">
        <f t="shared" si="13"/>
        <v>0.1</v>
      </c>
      <c r="R15" s="3">
        <f t="shared" si="13"/>
        <v>0.1</v>
      </c>
      <c r="S15" s="3">
        <f t="shared" si="13"/>
        <v>0.1</v>
      </c>
      <c r="T15" s="3">
        <f t="shared" si="13"/>
        <v>0.1</v>
      </c>
    </row>
    <row r="16" spans="1:22" s="1" customFormat="1" ht="15">
      <c r="A16" s="24" t="s">
        <v>7</v>
      </c>
      <c r="B16" s="8">
        <v>0</v>
      </c>
      <c r="C16" s="8">
        <f aca="true" t="shared" si="14" ref="C16:T16">C15*C5</f>
        <v>0.020000000000000004</v>
      </c>
      <c r="D16" s="8">
        <f t="shared" si="14"/>
        <v>0.04000000000000001</v>
      </c>
      <c r="E16" s="8">
        <f t="shared" si="14"/>
        <v>0.08000000000000002</v>
      </c>
      <c r="F16" s="8">
        <f t="shared" si="14"/>
        <v>0.16000000000000003</v>
      </c>
      <c r="G16" s="8">
        <f t="shared" si="14"/>
        <v>0.32000000000000006</v>
      </c>
      <c r="H16" s="8">
        <f t="shared" si="14"/>
        <v>0.5</v>
      </c>
      <c r="I16" s="8">
        <f t="shared" si="14"/>
        <v>1</v>
      </c>
      <c r="J16" s="8">
        <f t="shared" si="14"/>
        <v>1.5</v>
      </c>
      <c r="K16" s="8">
        <f t="shared" si="14"/>
        <v>2</v>
      </c>
      <c r="L16" s="8">
        <f t="shared" si="14"/>
        <v>2.5</v>
      </c>
      <c r="M16" s="8">
        <f t="shared" si="14"/>
        <v>3</v>
      </c>
      <c r="N16" s="8">
        <f t="shared" si="14"/>
        <v>3.5</v>
      </c>
      <c r="O16" s="8">
        <f t="shared" si="14"/>
        <v>4</v>
      </c>
      <c r="P16" s="8">
        <f t="shared" si="14"/>
        <v>5</v>
      </c>
      <c r="Q16" s="8">
        <f t="shared" si="14"/>
        <v>10</v>
      </c>
      <c r="R16" s="8">
        <f t="shared" si="14"/>
        <v>15</v>
      </c>
      <c r="S16" s="8">
        <f t="shared" si="14"/>
        <v>20</v>
      </c>
      <c r="T16" s="8">
        <f t="shared" si="14"/>
        <v>30</v>
      </c>
      <c r="U16" s="8"/>
      <c r="V16" s="4"/>
    </row>
    <row r="17" spans="1:21" s="1" customFormat="1" ht="15">
      <c r="A17" s="24" t="s">
        <v>20</v>
      </c>
      <c r="B17" s="8">
        <f>B12-B16</f>
        <v>-31.5</v>
      </c>
      <c r="C17" s="8">
        <f aca="true" t="shared" si="15" ref="C17:T17">C12-C16</f>
        <v>-37.52</v>
      </c>
      <c r="D17" s="8">
        <f t="shared" si="15"/>
        <v>-43.54</v>
      </c>
      <c r="E17" s="8">
        <f t="shared" si="15"/>
        <v>-49.58</v>
      </c>
      <c r="F17" s="8">
        <f t="shared" si="15"/>
        <v>-55.66</v>
      </c>
      <c r="G17" s="8">
        <f t="shared" si="15"/>
        <v>-61.919999999999995</v>
      </c>
      <c r="H17" s="8">
        <f t="shared" si="15"/>
        <v>-65.9</v>
      </c>
      <c r="I17" s="8">
        <f t="shared" si="15"/>
        <v>-72.5</v>
      </c>
      <c r="J17" s="8">
        <f t="shared" si="15"/>
        <v>-76.5</v>
      </c>
      <c r="K17" s="8">
        <f t="shared" si="15"/>
        <v>-79.5</v>
      </c>
      <c r="L17" s="8">
        <f t="shared" si="15"/>
        <v>-81.9</v>
      </c>
      <c r="M17" s="8">
        <f t="shared" si="15"/>
        <v>-84</v>
      </c>
      <c r="N17" s="8">
        <f t="shared" si="15"/>
        <v>-85.80000000000001</v>
      </c>
      <c r="O17" s="8">
        <f t="shared" si="15"/>
        <v>-87.5</v>
      </c>
      <c r="P17" s="8">
        <f t="shared" si="15"/>
        <v>-90.4</v>
      </c>
      <c r="Q17" s="8">
        <f t="shared" si="15"/>
        <v>-101.5</v>
      </c>
      <c r="R17" s="8">
        <f t="shared" si="15"/>
        <v>-110</v>
      </c>
      <c r="S17" s="8">
        <f t="shared" si="15"/>
        <v>-117.5</v>
      </c>
      <c r="T17" s="8">
        <f t="shared" si="15"/>
        <v>-131</v>
      </c>
      <c r="U17" s="8"/>
    </row>
    <row r="18" spans="1:21" s="1" customFormat="1" ht="15">
      <c r="A18" s="23" t="s">
        <v>15</v>
      </c>
      <c r="B18" s="15"/>
      <c r="C18" s="15"/>
      <c r="D18" s="20" t="str">
        <f aca="true" t="shared" si="16" ref="D18:P18">IF(D17-D9&lt;-50,IF(D17&gt;-95,"ok",""),"")</f>
        <v>ok</v>
      </c>
      <c r="E18" s="20" t="str">
        <f t="shared" si="16"/>
        <v>ok</v>
      </c>
      <c r="F18" s="20" t="str">
        <f t="shared" si="16"/>
        <v>ok</v>
      </c>
      <c r="G18" s="20" t="str">
        <f t="shared" si="16"/>
        <v>ok</v>
      </c>
      <c r="H18" s="20" t="str">
        <f t="shared" si="16"/>
        <v>ok</v>
      </c>
      <c r="I18" s="20" t="str">
        <f t="shared" si="16"/>
        <v>ok</v>
      </c>
      <c r="J18" s="20" t="str">
        <f t="shared" si="16"/>
        <v>ok</v>
      </c>
      <c r="K18" s="20" t="str">
        <f t="shared" si="16"/>
        <v>ok</v>
      </c>
      <c r="L18" s="20" t="str">
        <f t="shared" si="16"/>
        <v>ok</v>
      </c>
      <c r="M18" s="20" t="str">
        <f t="shared" si="16"/>
        <v>ok</v>
      </c>
      <c r="N18" s="20" t="str">
        <f t="shared" si="16"/>
        <v>ok</v>
      </c>
      <c r="O18" s="20" t="str">
        <f t="shared" si="16"/>
        <v>ok</v>
      </c>
      <c r="P18" s="20" t="str">
        <f t="shared" si="16"/>
        <v>ok</v>
      </c>
      <c r="Q18" s="13"/>
      <c r="R18" s="13"/>
      <c r="S18" s="13"/>
      <c r="T18" s="13"/>
      <c r="U18" s="8"/>
    </row>
    <row r="19" spans="1:25" s="1" customFormat="1" ht="15">
      <c r="A19" s="26" t="s">
        <v>14</v>
      </c>
      <c r="B19" s="15"/>
      <c r="C19" s="15"/>
      <c r="D19" s="21" t="str">
        <f aca="true" t="shared" si="17" ref="D19:P19">IF(D18="ok",IF(D10-D17&lt;95,IF(D18="ok","OK",""),""),"")</f>
        <v>OK</v>
      </c>
      <c r="E19" s="21" t="str">
        <f t="shared" si="17"/>
        <v>OK</v>
      </c>
      <c r="F19" s="21" t="str">
        <f t="shared" si="17"/>
        <v>OK</v>
      </c>
      <c r="G19" s="21" t="str">
        <f t="shared" si="17"/>
        <v>OK</v>
      </c>
      <c r="H19" s="21" t="str">
        <f t="shared" si="17"/>
        <v>OK</v>
      </c>
      <c r="I19" s="21" t="str">
        <f t="shared" si="17"/>
        <v>OK</v>
      </c>
      <c r="J19" s="21" t="str">
        <f t="shared" si="17"/>
        <v>OK</v>
      </c>
      <c r="K19" s="21" t="str">
        <f t="shared" si="17"/>
        <v>OK</v>
      </c>
      <c r="L19" s="21" t="str">
        <f t="shared" si="17"/>
        <v>OK</v>
      </c>
      <c r="M19" s="21" t="str">
        <f t="shared" si="17"/>
        <v>OK</v>
      </c>
      <c r="N19" s="21" t="str">
        <f t="shared" si="17"/>
        <v>OK</v>
      </c>
      <c r="O19" s="21" t="str">
        <f t="shared" si="17"/>
        <v>OK</v>
      </c>
      <c r="P19" s="21" t="str">
        <f t="shared" si="17"/>
        <v>OK</v>
      </c>
      <c r="Q19" s="13"/>
      <c r="R19" s="13"/>
      <c r="S19" s="13"/>
      <c r="T19" s="13"/>
      <c r="U19" s="4"/>
      <c r="V19" s="4"/>
      <c r="W19" s="4"/>
      <c r="Y19" s="4"/>
    </row>
    <row r="20" spans="1:22" ht="15.75">
      <c r="A20" s="22" t="s">
        <v>21</v>
      </c>
      <c r="B20" s="12">
        <f>B17+95</f>
        <v>63.5</v>
      </c>
      <c r="C20" s="12">
        <f>C17+95</f>
        <v>57.48</v>
      </c>
      <c r="D20" s="12">
        <f aca="true" t="shared" si="18" ref="D20:T20">D17+95</f>
        <v>51.46</v>
      </c>
      <c r="E20" s="12">
        <f t="shared" si="18"/>
        <v>45.42</v>
      </c>
      <c r="F20" s="12">
        <f t="shared" si="18"/>
        <v>39.34</v>
      </c>
      <c r="G20" s="12">
        <f t="shared" si="18"/>
        <v>33.080000000000005</v>
      </c>
      <c r="H20" s="12">
        <f t="shared" si="18"/>
        <v>29.099999999999994</v>
      </c>
      <c r="I20" s="12">
        <f t="shared" si="18"/>
        <v>22.5</v>
      </c>
      <c r="J20" s="12">
        <f t="shared" si="18"/>
        <v>18.5</v>
      </c>
      <c r="K20" s="12">
        <f t="shared" si="18"/>
        <v>15.5</v>
      </c>
      <c r="L20" s="12">
        <f t="shared" si="18"/>
        <v>13.099999999999994</v>
      </c>
      <c r="M20" s="12">
        <f t="shared" si="18"/>
        <v>11</v>
      </c>
      <c r="N20" s="12">
        <f t="shared" si="18"/>
        <v>9.199999999999989</v>
      </c>
      <c r="O20" s="12">
        <f t="shared" si="18"/>
        <v>7.5</v>
      </c>
      <c r="P20" s="12">
        <f t="shared" si="18"/>
        <v>4.599999999999994</v>
      </c>
      <c r="Q20" s="12">
        <f t="shared" si="18"/>
        <v>-6.5</v>
      </c>
      <c r="R20" s="12">
        <f t="shared" si="18"/>
        <v>-15</v>
      </c>
      <c r="S20" s="12">
        <f t="shared" si="18"/>
        <v>-22.5</v>
      </c>
      <c r="T20" s="12">
        <f t="shared" si="18"/>
        <v>-36</v>
      </c>
      <c r="U20" s="12"/>
      <c r="V20" s="12"/>
    </row>
    <row r="21" spans="1:20" ht="14.25">
      <c r="A21" s="24" t="s">
        <v>22</v>
      </c>
      <c r="B21" s="8">
        <f>B12-B16+8</f>
        <v>-23.5</v>
      </c>
      <c r="C21" s="8">
        <f aca="true" t="shared" si="19" ref="C21:T21">C12-C16+8</f>
        <v>-29.520000000000003</v>
      </c>
      <c r="D21" s="8">
        <f t="shared" si="19"/>
        <v>-35.54</v>
      </c>
      <c r="E21" s="8">
        <f t="shared" si="19"/>
        <v>-41.58</v>
      </c>
      <c r="F21" s="8">
        <f t="shared" si="19"/>
        <v>-47.66</v>
      </c>
      <c r="G21" s="8">
        <f t="shared" si="19"/>
        <v>-53.919999999999995</v>
      </c>
      <c r="H21" s="8">
        <f t="shared" si="19"/>
        <v>-57.900000000000006</v>
      </c>
      <c r="I21" s="8">
        <f t="shared" si="19"/>
        <v>-64.5</v>
      </c>
      <c r="J21" s="8">
        <f t="shared" si="19"/>
        <v>-68.5</v>
      </c>
      <c r="K21" s="8">
        <f t="shared" si="19"/>
        <v>-71.5</v>
      </c>
      <c r="L21" s="8">
        <f t="shared" si="19"/>
        <v>-73.9</v>
      </c>
      <c r="M21" s="8">
        <f t="shared" si="19"/>
        <v>-76</v>
      </c>
      <c r="N21" s="8">
        <f t="shared" si="19"/>
        <v>-77.80000000000001</v>
      </c>
      <c r="O21" s="8">
        <f t="shared" si="19"/>
        <v>-79.5</v>
      </c>
      <c r="P21" s="8">
        <f t="shared" si="19"/>
        <v>-82.4</v>
      </c>
      <c r="Q21" s="8">
        <f t="shared" si="19"/>
        <v>-93.5</v>
      </c>
      <c r="R21" s="8">
        <f t="shared" si="19"/>
        <v>-102</v>
      </c>
      <c r="S21" s="8">
        <f t="shared" si="19"/>
        <v>-109.5</v>
      </c>
      <c r="T21" s="8">
        <f t="shared" si="19"/>
        <v>-123</v>
      </c>
    </row>
  </sheetData>
  <sheetProtection formatCells="0" formatColumns="0" formatRows="0" insertColumns="0" insertRows="0" insertHyperlinks="0" deleteColumns="0" deleteRows="0" sort="0" autoFilter="0" pivotTables="0"/>
  <protectedRanges>
    <protectedRange password="C2A7" sqref="B3" name="Plage1"/>
  </protectedRanges>
  <printOptions/>
  <pageMargins left="0.31496062992125984" right="0.2755905511811024" top="0.31496062992125984" bottom="0.4330708661417323" header="0.2755905511811024" footer="0.5118110236220472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Jean-Claude</cp:lastModifiedBy>
  <cp:lastPrinted>2003-04-10T13:51:46Z</cp:lastPrinted>
  <dcterms:created xsi:type="dcterms:W3CDTF">2001-08-30T15:50:58Z</dcterms:created>
  <dcterms:modified xsi:type="dcterms:W3CDTF">2010-10-14T13:22:41Z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1457349840</vt:i4>
  </property>
  <property fmtid="{D5CDD505-2E9C-101B-9397-08002B2CF9AE}" pid="3" name="_NewReviewCycle">
    <vt:lpwstr/>
  </property>
  <property fmtid="{D5CDD505-2E9C-101B-9397-08002B2CF9AE}" pid="4" name="_EmailSubject">
    <vt:lpwstr>Calculus</vt:lpwstr>
  </property>
  <property fmtid="{D5CDD505-2E9C-101B-9397-08002B2CF9AE}" pid="5" name="_AuthorEmail">
    <vt:lpwstr>Marko.Kocila@lj-kabel.si</vt:lpwstr>
  </property>
  <property fmtid="{D5CDD505-2E9C-101B-9397-08002B2CF9AE}" pid="6" name="_AuthorEmailDisplayName">
    <vt:lpwstr>Marko Kočila</vt:lpwstr>
  </property>
  <property fmtid="{D5CDD505-2E9C-101B-9397-08002B2CF9AE}" pid="7" name="_ReviewingToolsShownOnce">
    <vt:lpwstr/>
  </property>
</Properties>
</file>